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SS\Wypłaty\Na stronę\"/>
    </mc:Choice>
  </mc:AlternateContent>
  <bookViews>
    <workbookView xWindow="0" yWindow="0" windowWidth="28800" windowHeight="12330"/>
  </bookViews>
  <sheets>
    <sheet name="Arkusz1" sheetId="1" r:id="rId1"/>
    <sheet name="slownie" sheetId="3" r:id="rId2"/>
  </sheets>
  <definedNames>
    <definedName name="lista1">slownie!$B$75:$B$77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" l="1"/>
  <c r="I4" i="3"/>
  <c r="B5" i="3"/>
  <c r="B6" i="3" s="1"/>
  <c r="B7" i="3" s="1"/>
  <c r="B8" i="3" s="1"/>
  <c r="B9" i="3" s="1"/>
  <c r="I5" i="3"/>
  <c r="I6" i="3" s="1"/>
  <c r="I7" i="3" s="1"/>
  <c r="I8" i="3" s="1"/>
  <c r="I9" i="3" s="1"/>
  <c r="I10" i="3" s="1"/>
  <c r="I11" i="3" s="1"/>
  <c r="I12" i="3" s="1"/>
  <c r="F15" i="3"/>
  <c r="J16" i="3"/>
  <c r="K16" i="3"/>
  <c r="I17" i="3"/>
  <c r="I18" i="3" s="1"/>
  <c r="I19" i="3" s="1"/>
  <c r="I20" i="3" s="1"/>
  <c r="I21" i="3" s="1"/>
  <c r="I22" i="3" s="1"/>
  <c r="I23" i="3" s="1"/>
  <c r="I24" i="3" s="1"/>
  <c r="I25" i="3" s="1"/>
  <c r="B41" i="3"/>
  <c r="B42" i="3" s="1"/>
  <c r="I41" i="3"/>
  <c r="I42" i="3"/>
  <c r="I43" i="3" s="1"/>
  <c r="I44" i="3" s="1"/>
  <c r="I45" i="3" s="1"/>
  <c r="I46" i="3" s="1"/>
  <c r="I47" i="3" s="1"/>
  <c r="I48" i="3" s="1"/>
  <c r="I49" i="3" s="1"/>
  <c r="F52" i="3"/>
  <c r="J53" i="3"/>
  <c r="K53" i="3"/>
  <c r="I54" i="3"/>
  <c r="I55" i="3"/>
  <c r="I56" i="3"/>
  <c r="I57" i="3"/>
  <c r="I58" i="3" s="1"/>
  <c r="I59" i="3" s="1"/>
  <c r="I60" i="3" s="1"/>
  <c r="I61" i="3" s="1"/>
  <c r="I62" i="3" s="1"/>
  <c r="K8" i="1"/>
  <c r="K9" i="1"/>
  <c r="K10" i="1"/>
  <c r="K11" i="1"/>
  <c r="K12" i="1"/>
  <c r="G13" i="1"/>
  <c r="H13" i="1"/>
  <c r="I13" i="1"/>
  <c r="J13" i="1"/>
  <c r="K13" i="1" l="1"/>
  <c r="B10" i="3"/>
  <c r="B11" i="3" s="1"/>
  <c r="B43" i="3"/>
  <c r="D20" i="1" l="1"/>
  <c r="B44" i="3"/>
  <c r="B12" i="3"/>
  <c r="C58" i="3" l="1"/>
  <c r="C41" i="3" s="1"/>
  <c r="C21" i="3"/>
  <c r="B45" i="3"/>
  <c r="B13" i="3"/>
  <c r="C40" i="3" l="1"/>
  <c r="C4" i="3"/>
  <c r="C7" i="3"/>
  <c r="C8" i="3"/>
  <c r="C6" i="3"/>
  <c r="C3" i="3"/>
  <c r="C23" i="3" s="1"/>
  <c r="C5" i="3"/>
  <c r="C9" i="3"/>
  <c r="C10" i="3"/>
  <c r="C11" i="3"/>
  <c r="C12" i="3"/>
  <c r="D11" i="3" s="1"/>
  <c r="E11" i="3" s="1"/>
  <c r="C44" i="3"/>
  <c r="C43" i="3"/>
  <c r="C42" i="3"/>
  <c r="D41" i="3" s="1"/>
  <c r="C60" i="3"/>
  <c r="C61" i="3" s="1"/>
  <c r="C62" i="3" s="1"/>
  <c r="D40" i="3"/>
  <c r="B14" i="3"/>
  <c r="C13" i="3"/>
  <c r="B46" i="3"/>
  <c r="C45" i="3"/>
  <c r="D6" i="3" l="1"/>
  <c r="D44" i="3"/>
  <c r="F43" i="3" s="1"/>
  <c r="D12" i="3"/>
  <c r="D8" i="3"/>
  <c r="E8" i="3" s="1"/>
  <c r="E41" i="3"/>
  <c r="F40" i="3"/>
  <c r="D7" i="3"/>
  <c r="D42" i="3"/>
  <c r="E42" i="3" s="1"/>
  <c r="C24" i="3"/>
  <c r="D24" i="3" s="1"/>
  <c r="D62" i="3"/>
  <c r="E40" i="3"/>
  <c r="D10" i="3"/>
  <c r="D61" i="3"/>
  <c r="D9" i="3"/>
  <c r="D4" i="3"/>
  <c r="D5" i="3"/>
  <c r="E5" i="3" s="1"/>
  <c r="D43" i="3"/>
  <c r="D3" i="3"/>
  <c r="C46" i="3"/>
  <c r="D45" i="3" s="1"/>
  <c r="B47" i="3"/>
  <c r="B15" i="3"/>
  <c r="C15" i="3" s="1"/>
  <c r="D15" i="3" s="1"/>
  <c r="E15" i="3" s="1"/>
  <c r="C14" i="3"/>
  <c r="D14" i="3" s="1"/>
  <c r="E14" i="3" s="1"/>
  <c r="F8" i="3" l="1"/>
  <c r="E44" i="3"/>
  <c r="E3" i="3"/>
  <c r="E43" i="3"/>
  <c r="D63" i="3"/>
  <c r="E63" i="3" s="1"/>
  <c r="F6" i="3"/>
  <c r="E7" i="3"/>
  <c r="E4" i="3"/>
  <c r="F3" i="3"/>
  <c r="F11" i="3"/>
  <c r="E9" i="3"/>
  <c r="E6" i="3"/>
  <c r="E10" i="3"/>
  <c r="F9" i="3"/>
  <c r="F41" i="3"/>
  <c r="G41" i="3" s="1"/>
  <c r="C25" i="3"/>
  <c r="D25" i="3" s="1"/>
  <c r="D26" i="3" s="1"/>
  <c r="E26" i="3" s="1"/>
  <c r="E45" i="3"/>
  <c r="F45" i="3"/>
  <c r="B48" i="3"/>
  <c r="C47" i="3"/>
  <c r="D46" i="3" s="1"/>
  <c r="D13" i="3"/>
  <c r="F10" i="3" l="1"/>
  <c r="G10" i="3" s="1"/>
  <c r="F4" i="3"/>
  <c r="G4" i="3" s="1"/>
  <c r="F44" i="3"/>
  <c r="G44" i="3" s="1"/>
  <c r="F7" i="3"/>
  <c r="G7" i="3" s="1"/>
  <c r="F12" i="3"/>
  <c r="E13" i="3"/>
  <c r="E12" i="3"/>
  <c r="B49" i="3"/>
  <c r="C48" i="3"/>
  <c r="M31" i="3" l="1"/>
  <c r="D21" i="1" s="1"/>
  <c r="B50" i="3"/>
  <c r="C49" i="3"/>
  <c r="D47" i="3"/>
  <c r="E47" i="3" l="1"/>
  <c r="F46" i="3"/>
  <c r="E46" i="3"/>
  <c r="B51" i="3"/>
  <c r="C50" i="3"/>
  <c r="D48" i="3"/>
  <c r="E48" i="3" s="1"/>
  <c r="F47" i="3" l="1"/>
  <c r="C51" i="3"/>
  <c r="D50" i="3" s="1"/>
  <c r="B52" i="3"/>
  <c r="C52" i="3" s="1"/>
  <c r="D52" i="3" s="1"/>
  <c r="E52" i="3" s="1"/>
  <c r="D49" i="3"/>
  <c r="F48" i="3"/>
  <c r="G47" i="3" l="1"/>
  <c r="M68" i="3" s="1"/>
  <c r="E49" i="3"/>
  <c r="F49" i="3"/>
  <c r="E50" i="3"/>
  <c r="D51" i="3"/>
  <c r="E51" i="3" s="1"/>
</calcChain>
</file>

<file path=xl/sharedStrings.xml><?xml version="1.0" encoding="utf-8"?>
<sst xmlns="http://schemas.openxmlformats.org/spreadsheetml/2006/main" count="198" uniqueCount="66">
  <si>
    <t>Słownie:</t>
  </si>
  <si>
    <t xml:space="preserve">Zatwierdzono sumę do wypłaty: </t>
  </si>
  <si>
    <t>Sprawdzono pod względem formalnym i rachunkowym:</t>
  </si>
  <si>
    <t>Sprawdzono pod względem merytorycznym:</t>
  </si>
  <si>
    <t>n</t>
  </si>
  <si>
    <t>…</t>
  </si>
  <si>
    <t>Uwagi</t>
  </si>
  <si>
    <t>Do wypłaty (kwota)</t>
  </si>
  <si>
    <t xml:space="preserve">Ew. kolejne
świadczenie
(kwota)
</t>
  </si>
  <si>
    <t xml:space="preserve">Ew. świadczenie 2
np. Zwiększ. styp. socjal.
(kwota)
</t>
  </si>
  <si>
    <t>Świadczenie 1
np. Styp. socjalne
(kwota)</t>
  </si>
  <si>
    <t xml:space="preserve">Typ
studiów
</t>
  </si>
  <si>
    <t xml:space="preserve">Rok
studiów
</t>
  </si>
  <si>
    <t xml:space="preserve">Nr
albumu
</t>
  </si>
  <si>
    <t>Nazwisko i Imię</t>
  </si>
  <si>
    <t>Lp.</t>
  </si>
  <si>
    <t>Wykaz osób, którym ma być wypłacone świadczenie</t>
  </si>
  <si>
    <t>gr</t>
  </si>
  <si>
    <t>zł</t>
  </si>
  <si>
    <t xml:space="preserve"> milionów</t>
  </si>
  <si>
    <t xml:space="preserve"> tysięcy</t>
  </si>
  <si>
    <t xml:space="preserve">set </t>
  </si>
  <si>
    <t xml:space="preserve">dziesiąt </t>
  </si>
  <si>
    <t>grosze</t>
  </si>
  <si>
    <t xml:space="preserve"> miliony</t>
  </si>
  <si>
    <t xml:space="preserve"> tysiące</t>
  </si>
  <si>
    <t xml:space="preserve">sta </t>
  </si>
  <si>
    <t xml:space="preserve">dzieści </t>
  </si>
  <si>
    <t xml:space="preserve">ście </t>
  </si>
  <si>
    <t xml:space="preserve">dzieścia </t>
  </si>
  <si>
    <t xml:space="preserve"> milion</t>
  </si>
  <si>
    <t xml:space="preserve"> tysiąc</t>
  </si>
  <si>
    <t xml:space="preserve">sto </t>
  </si>
  <si>
    <t xml:space="preserve">dziesięć </t>
  </si>
  <si>
    <t>Końcówki</t>
  </si>
  <si>
    <t/>
  </si>
  <si>
    <t>dziewięć</t>
  </si>
  <si>
    <t>dziewięt</t>
  </si>
  <si>
    <t xml:space="preserve">dziewięć </t>
  </si>
  <si>
    <t>osiem</t>
  </si>
  <si>
    <t xml:space="preserve">osiem </t>
  </si>
  <si>
    <t>siedem</t>
  </si>
  <si>
    <t xml:space="preserve">siedem </t>
  </si>
  <si>
    <t>sześć</t>
  </si>
  <si>
    <t>szes</t>
  </si>
  <si>
    <t xml:space="preserve">sześć </t>
  </si>
  <si>
    <t>pięć</t>
  </si>
  <si>
    <t>pięt</t>
  </si>
  <si>
    <t xml:space="preserve">pięć </t>
  </si>
  <si>
    <t>cztery</t>
  </si>
  <si>
    <t>czter</t>
  </si>
  <si>
    <t xml:space="preserve">cztery </t>
  </si>
  <si>
    <t>trzy</t>
  </si>
  <si>
    <t xml:space="preserve">trzy </t>
  </si>
  <si>
    <t>dwie</t>
  </si>
  <si>
    <t>dwa</t>
  </si>
  <si>
    <t xml:space="preserve">dwa </t>
  </si>
  <si>
    <t>jede</t>
  </si>
  <si>
    <t xml:space="preserve">jeden </t>
  </si>
  <si>
    <t>naście</t>
  </si>
  <si>
    <t>Cyfry</t>
  </si>
  <si>
    <t>cur2</t>
  </si>
  <si>
    <t>cur1</t>
  </si>
  <si>
    <t>Kwota do wypłaty</t>
  </si>
  <si>
    <t>(pieczęć)</t>
  </si>
  <si>
    <t>(pieczęć i podpis)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</si>
</sst>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zł&quot;"/>
    <numFmt numFmtId="165" formatCode="#,##0.000000_);\(#,##0.000000\)"/>
    <numFmt numFmtId="166" formatCode="#,##0.000_);\(#,##0.000\)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2"/>
      <name val="Arial CE"/>
      <charset val="238"/>
    </font>
    <font>
      <b/>
      <sz val="12"/>
      <color indexed="12"/>
      <name val="Arial CE"/>
      <charset val="238"/>
    </font>
    <font>
      <sz val="12"/>
      <color indexed="12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164" fontId="0" fillId="0" borderId="0" xfId="0" applyNumberFormat="1"/>
    <xf numFmtId="0" fontId="0" fillId="2" borderId="1" xfId="0" applyFill="1" applyBorder="1"/>
    <xf numFmtId="4" fontId="1" fillId="0" borderId="1" xfId="0" applyNumberFormat="1" applyFont="1" applyBorder="1"/>
    <xf numFmtId="4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1"/>
    <xf numFmtId="0" fontId="3" fillId="0" borderId="0" xfId="1" applyProtection="1"/>
    <xf numFmtId="0" fontId="7" fillId="0" borderId="0" xfId="1" applyFont="1" applyProtection="1"/>
    <xf numFmtId="0" fontId="6" fillId="0" borderId="0" xfId="1" applyFont="1" applyProtection="1"/>
    <xf numFmtId="166" fontId="5" fillId="0" borderId="0" xfId="1" applyNumberFormat="1" applyFont="1" applyProtection="1"/>
    <xf numFmtId="165" fontId="3" fillId="0" borderId="0" xfId="1" applyNumberFormat="1" applyProtection="1"/>
    <xf numFmtId="0" fontId="5" fillId="0" borderId="0" xfId="1" applyFont="1" applyProtection="1"/>
    <xf numFmtId="0" fontId="4" fillId="0" borderId="0" xfId="1" applyFont="1" applyProtection="1"/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5" xfId="0" applyBorder="1"/>
    <xf numFmtId="0" fontId="8" fillId="0" borderId="0" xfId="0" applyFont="1" applyAlignment="1">
      <alignment horizontal="center" vertical="top"/>
    </xf>
    <xf numFmtId="0" fontId="0" fillId="0" borderId="5" xfId="0" applyBorder="1" applyAlignment="1">
      <alignment horizontal="center"/>
    </xf>
    <xf numFmtId="0" fontId="8" fillId="0" borderId="6" xfId="0" applyFont="1" applyBorder="1" applyAlignment="1">
      <alignment horizontal="center" vertical="top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tabSelected="1" workbookViewId="0">
      <selection activeCell="O16" sqref="O16"/>
    </sheetView>
  </sheetViews>
  <sheetFormatPr defaultRowHeight="15" x14ac:dyDescent="0.25"/>
  <cols>
    <col min="1" max="1" width="3.140625" customWidth="1"/>
    <col min="2" max="2" width="6.42578125" customWidth="1"/>
    <col min="3" max="3" width="28.42578125" customWidth="1"/>
    <col min="4" max="4" width="12.28515625" customWidth="1"/>
    <col min="7" max="7" width="17.85546875" customWidth="1"/>
    <col min="8" max="8" width="24" customWidth="1"/>
    <col min="9" max="9" width="17.7109375" customWidth="1"/>
    <col min="10" max="10" width="10.5703125" customWidth="1"/>
    <col min="11" max="11" width="11.42578125" customWidth="1"/>
    <col min="12" max="12" width="17.7109375" customWidth="1"/>
  </cols>
  <sheetData>
    <row r="1" spans="2:12" x14ac:dyDescent="0.25">
      <c r="C1" s="23"/>
    </row>
    <row r="2" spans="2:12" x14ac:dyDescent="0.25">
      <c r="C2" s="24" t="s">
        <v>64</v>
      </c>
    </row>
    <row r="4" spans="2:12" ht="26.25" customHeight="1" x14ac:dyDescent="0.25">
      <c r="B4" s="20" t="s">
        <v>16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2:12" ht="26.25" customHeigh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7" spans="2:12" ht="60" x14ac:dyDescent="0.25">
      <c r="B7" s="10" t="s">
        <v>15</v>
      </c>
      <c r="C7" s="10" t="s">
        <v>14</v>
      </c>
      <c r="D7" s="9" t="s">
        <v>13</v>
      </c>
      <c r="E7" s="9" t="s">
        <v>12</v>
      </c>
      <c r="F7" s="9" t="s">
        <v>11</v>
      </c>
      <c r="G7" s="9" t="s">
        <v>10</v>
      </c>
      <c r="H7" s="9" t="s">
        <v>9</v>
      </c>
      <c r="I7" s="9" t="s">
        <v>8</v>
      </c>
      <c r="J7" s="9" t="s">
        <v>5</v>
      </c>
      <c r="K7" s="9" t="s">
        <v>7</v>
      </c>
      <c r="L7" s="9" t="s">
        <v>6</v>
      </c>
    </row>
    <row r="8" spans="2:12" x14ac:dyDescent="0.25">
      <c r="B8" s="8">
        <v>1</v>
      </c>
      <c r="C8" s="7"/>
      <c r="D8" s="7"/>
      <c r="E8" s="7"/>
      <c r="F8" s="7"/>
      <c r="G8" s="5"/>
      <c r="H8" s="5"/>
      <c r="I8" s="5"/>
      <c r="J8" s="5"/>
      <c r="K8" s="5">
        <f>SUM(G8:J8)</f>
        <v>0</v>
      </c>
      <c r="L8" s="7"/>
    </row>
    <row r="9" spans="2:12" x14ac:dyDescent="0.25">
      <c r="B9" s="8">
        <v>2</v>
      </c>
      <c r="C9" s="7"/>
      <c r="D9" s="7"/>
      <c r="E9" s="7"/>
      <c r="F9" s="7"/>
      <c r="G9" s="5"/>
      <c r="H9" s="5"/>
      <c r="I9" s="5"/>
      <c r="J9" s="5"/>
      <c r="K9" s="5">
        <f>SUM(G9:J9)</f>
        <v>0</v>
      </c>
      <c r="L9" s="7"/>
    </row>
    <row r="10" spans="2:12" x14ac:dyDescent="0.25">
      <c r="B10" s="8">
        <v>3</v>
      </c>
      <c r="C10" s="7"/>
      <c r="D10" s="7"/>
      <c r="E10" s="7"/>
      <c r="F10" s="7"/>
      <c r="G10" s="5"/>
      <c r="H10" s="5"/>
      <c r="I10" s="5"/>
      <c r="J10" s="5"/>
      <c r="K10" s="5">
        <f>SUM(G10:J10)</f>
        <v>0</v>
      </c>
      <c r="L10" s="7"/>
    </row>
    <row r="11" spans="2:12" x14ac:dyDescent="0.25">
      <c r="B11" s="8" t="s">
        <v>5</v>
      </c>
      <c r="C11" s="7"/>
      <c r="D11" s="7"/>
      <c r="E11" s="7"/>
      <c r="F11" s="7"/>
      <c r="G11" s="5"/>
      <c r="H11" s="5"/>
      <c r="I11" s="5"/>
      <c r="J11" s="5"/>
      <c r="K11" s="5">
        <f>SUM(G11:J11)</f>
        <v>0</v>
      </c>
      <c r="L11" s="7"/>
    </row>
    <row r="12" spans="2:12" x14ac:dyDescent="0.25">
      <c r="B12" s="8" t="s">
        <v>4</v>
      </c>
      <c r="C12" s="7"/>
      <c r="D12" s="7"/>
      <c r="E12" s="7"/>
      <c r="F12" s="7"/>
      <c r="G12" s="5"/>
      <c r="H12" s="5"/>
      <c r="I12" s="5"/>
      <c r="J12" s="5"/>
      <c r="K12" s="5">
        <f>SUM(G12:J12)</f>
        <v>0</v>
      </c>
      <c r="L12" s="7"/>
    </row>
    <row r="13" spans="2:12" x14ac:dyDescent="0.25">
      <c r="B13" s="6"/>
      <c r="C13" s="3"/>
      <c r="D13" s="3"/>
      <c r="E13" s="3"/>
      <c r="F13" s="3"/>
      <c r="G13" s="5">
        <f>SUM(G8:G12)</f>
        <v>0</v>
      </c>
      <c r="H13" s="5">
        <f>SUM(H8:H12)</f>
        <v>0</v>
      </c>
      <c r="I13" s="5">
        <f>SUM(I8:I12)</f>
        <v>0</v>
      </c>
      <c r="J13" s="5">
        <f>SUM(J8:J12)</f>
        <v>0</v>
      </c>
      <c r="K13" s="4">
        <f>SUM(K8:K12)</f>
        <v>0</v>
      </c>
      <c r="L13" s="3"/>
    </row>
    <row r="16" spans="2:12" x14ac:dyDescent="0.25">
      <c r="B16" s="1" t="s">
        <v>3</v>
      </c>
    </row>
    <row r="17" spans="2:12" x14ac:dyDescent="0.25">
      <c r="B17" s="1"/>
    </row>
    <row r="18" spans="2:12" x14ac:dyDescent="0.25">
      <c r="B18" s="1" t="s">
        <v>2</v>
      </c>
    </row>
    <row r="19" spans="2:12" x14ac:dyDescent="0.25">
      <c r="B19" s="1"/>
    </row>
    <row r="20" spans="2:12" x14ac:dyDescent="0.25">
      <c r="B20" s="1" t="s">
        <v>1</v>
      </c>
      <c r="D20" s="2">
        <f>K13</f>
        <v>0</v>
      </c>
    </row>
    <row r="21" spans="2:12" x14ac:dyDescent="0.25">
      <c r="B21" s="1" t="s">
        <v>0</v>
      </c>
      <c r="D21" t="str">
        <f>slownie!M31</f>
        <v>zero zł, zero gr</v>
      </c>
      <c r="I21" s="25"/>
      <c r="J21" s="25"/>
      <c r="K21" s="25"/>
      <c r="L21" s="25"/>
    </row>
    <row r="22" spans="2:12" x14ac:dyDescent="0.25">
      <c r="I22" s="26" t="s">
        <v>65</v>
      </c>
      <c r="J22" s="26"/>
      <c r="K22" s="26"/>
      <c r="L22" s="26"/>
    </row>
  </sheetData>
  <mergeCells count="3">
    <mergeCell ref="B4:L4"/>
    <mergeCell ref="I21:L21"/>
    <mergeCell ref="I22:L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2"/>
  </sheetPr>
  <dimension ref="A1:P74"/>
  <sheetViews>
    <sheetView defaultGridColor="0" colorId="22" zoomScale="88" workbookViewId="0">
      <selection activeCell="E25" sqref="E25"/>
    </sheetView>
  </sheetViews>
  <sheetFormatPr defaultColWidth="12.5703125" defaultRowHeight="15" x14ac:dyDescent="0.2"/>
  <cols>
    <col min="1" max="2" width="12.5703125" style="12"/>
    <col min="3" max="3" width="14.7109375" style="12" customWidth="1"/>
    <col min="4" max="4" width="47.42578125" style="12" customWidth="1"/>
    <col min="5" max="5" width="12.5703125" style="12"/>
    <col min="6" max="6" width="31.7109375" style="12" customWidth="1"/>
    <col min="7" max="7" width="12.5703125" style="12"/>
    <col min="8" max="8" width="20" style="12" customWidth="1"/>
    <col min="9" max="16384" width="12.5703125" style="12"/>
  </cols>
  <sheetData>
    <row r="1" spans="1:16" ht="15.75" x14ac:dyDescent="0.25">
      <c r="A1" s="13"/>
      <c r="B1" s="13"/>
      <c r="C1" s="13"/>
      <c r="D1" s="13"/>
      <c r="E1" s="13"/>
      <c r="F1" s="13"/>
      <c r="G1" s="13"/>
      <c r="H1" s="14"/>
      <c r="I1" s="13"/>
      <c r="J1" s="13"/>
      <c r="K1" s="13"/>
      <c r="L1" s="13"/>
      <c r="M1" s="13"/>
      <c r="N1" s="13"/>
      <c r="O1" s="13"/>
      <c r="P1" s="13"/>
    </row>
    <row r="2" spans="1:16" x14ac:dyDescent="0.2">
      <c r="A2" s="13"/>
      <c r="B2" s="13"/>
      <c r="C2" s="13"/>
      <c r="D2" s="13"/>
      <c r="E2" s="13"/>
      <c r="F2" s="13"/>
      <c r="G2" s="13"/>
      <c r="H2" s="13"/>
      <c r="I2" s="13" t="s">
        <v>60</v>
      </c>
      <c r="J2" s="13"/>
      <c r="K2" s="13" t="s">
        <v>59</v>
      </c>
      <c r="L2" s="13"/>
      <c r="M2" s="13"/>
      <c r="N2" s="13"/>
      <c r="O2" s="13"/>
      <c r="P2" s="13"/>
    </row>
    <row r="3" spans="1:16" x14ac:dyDescent="0.2">
      <c r="A3" s="13"/>
      <c r="B3" s="13">
        <v>0</v>
      </c>
      <c r="C3" s="13">
        <f t="shared" ref="C3:C15" si="0">TRUNC($C$21/10^B3)</f>
        <v>0</v>
      </c>
      <c r="D3" s="13">
        <f t="shared" ref="D3:D15" si="1">C3-10*C4</f>
        <v>0</v>
      </c>
      <c r="E3" s="13" t="str">
        <f>VLOOKUP(D3,$I$3:$M$12,IF(D4&lt;&gt;1,1,2)+1)</f>
        <v/>
      </c>
      <c r="F3" s="13" t="str">
        <f>IF(D4=1,IF(D3&lt;&gt;0,$K$2,"dziesięć "),"")</f>
        <v/>
      </c>
      <c r="G3" s="13"/>
      <c r="H3" s="13"/>
      <c r="I3" s="13">
        <v>0</v>
      </c>
      <c r="J3" s="13" t="s">
        <v>35</v>
      </c>
      <c r="K3" s="13" t="s">
        <v>35</v>
      </c>
      <c r="L3" s="13" t="s">
        <v>35</v>
      </c>
      <c r="M3" s="13" t="s">
        <v>35</v>
      </c>
      <c r="N3" s="13"/>
      <c r="O3" s="13"/>
      <c r="P3" s="13"/>
    </row>
    <row r="4" spans="1:16" x14ac:dyDescent="0.2">
      <c r="A4" s="13"/>
      <c r="B4" s="13">
        <f t="shared" ref="B4:B15" si="2">B3+1</f>
        <v>1</v>
      </c>
      <c r="C4" s="13">
        <f t="shared" si="0"/>
        <v>0</v>
      </c>
      <c r="D4" s="13">
        <f t="shared" si="1"/>
        <v>0</v>
      </c>
      <c r="E4" s="13" t="str">
        <f>IF(D4&lt;&gt;1,VLOOKUP(D4,$I$3:$M$12,4)&amp;VLOOKUP(D4,$I$16:$M$25,2)&amp;" ","")</f>
        <v xml:space="preserve"> </v>
      </c>
      <c r="F4" s="13" t="str">
        <f>E5&amp;E4&amp;E3&amp;F3</f>
        <v xml:space="preserve"> </v>
      </c>
      <c r="G4" s="13" t="str">
        <f>IF(C21&lt;1,"zero ",F4&amp;F5&amp;" ")</f>
        <v xml:space="preserve">zero </v>
      </c>
      <c r="H4" s="13"/>
      <c r="I4" s="13">
        <f t="shared" ref="I4:I12" si="3">I3+1</f>
        <v>1</v>
      </c>
      <c r="J4" s="13" t="s">
        <v>58</v>
      </c>
      <c r="K4" s="13" t="s">
        <v>57</v>
      </c>
      <c r="L4" s="13" t="s">
        <v>35</v>
      </c>
      <c r="M4" s="13" t="s">
        <v>35</v>
      </c>
      <c r="N4" s="13"/>
      <c r="O4" s="13"/>
      <c r="P4" s="13"/>
    </row>
    <row r="5" spans="1:16" x14ac:dyDescent="0.2">
      <c r="A5" s="13"/>
      <c r="B5" s="13">
        <f t="shared" si="2"/>
        <v>2</v>
      </c>
      <c r="C5" s="13">
        <f t="shared" si="0"/>
        <v>0</v>
      </c>
      <c r="D5" s="13">
        <f t="shared" si="1"/>
        <v>0</v>
      </c>
      <c r="E5" s="13" t="str">
        <f>VLOOKUP(D5,$I$3:$M$12,5)&amp;VLOOKUP(D5,$I$16:$M$25,3)</f>
        <v/>
      </c>
      <c r="F5" s="13" t="s">
        <v>35</v>
      </c>
      <c r="G5" s="13"/>
      <c r="H5" s="13"/>
      <c r="I5" s="13">
        <f t="shared" si="3"/>
        <v>2</v>
      </c>
      <c r="J5" s="13" t="s">
        <v>56</v>
      </c>
      <c r="K5" s="13" t="s">
        <v>55</v>
      </c>
      <c r="L5" s="13" t="s">
        <v>55</v>
      </c>
      <c r="M5" s="13" t="s">
        <v>54</v>
      </c>
      <c r="N5" s="13"/>
      <c r="O5" s="13"/>
      <c r="P5" s="13"/>
    </row>
    <row r="6" spans="1:16" x14ac:dyDescent="0.2">
      <c r="A6" s="13"/>
      <c r="B6" s="13">
        <f t="shared" si="2"/>
        <v>3</v>
      </c>
      <c r="C6" s="13">
        <f t="shared" si="0"/>
        <v>0</v>
      </c>
      <c r="D6" s="13">
        <f t="shared" si="1"/>
        <v>0</v>
      </c>
      <c r="E6" s="13" t="str">
        <f>VLOOKUP(D6,$I$3:$M$12,IF(D7&lt;&gt;1,1,2)+1)</f>
        <v/>
      </c>
      <c r="F6" s="13" t="str">
        <f>IF(D7=1,IF(D6&lt;&gt;0,$K$2,"dziesięć "),"")</f>
        <v/>
      </c>
      <c r="G6" s="13"/>
      <c r="H6" s="13"/>
      <c r="I6" s="13">
        <f t="shared" si="3"/>
        <v>3</v>
      </c>
      <c r="J6" s="13" t="s">
        <v>53</v>
      </c>
      <c r="K6" s="13" t="s">
        <v>52</v>
      </c>
      <c r="L6" s="13" t="s">
        <v>52</v>
      </c>
      <c r="M6" s="13" t="s">
        <v>52</v>
      </c>
      <c r="N6" s="13"/>
      <c r="O6" s="13"/>
      <c r="P6" s="13"/>
    </row>
    <row r="7" spans="1:16" x14ac:dyDescent="0.2">
      <c r="A7" s="13"/>
      <c r="B7" s="13">
        <f t="shared" si="2"/>
        <v>4</v>
      </c>
      <c r="C7" s="13">
        <f t="shared" si="0"/>
        <v>0</v>
      </c>
      <c r="D7" s="13">
        <f t="shared" si="1"/>
        <v>0</v>
      </c>
      <c r="E7" s="13" t="str">
        <f>IF(D7&lt;&gt;1,VLOOKUP(D7,$I$3:$M$12,4)&amp;VLOOKUP(D7,$I$16:$M$25,2)&amp;" ","")</f>
        <v xml:space="preserve"> </v>
      </c>
      <c r="F7" s="13" t="str">
        <f>E8&amp;E7&amp;E6&amp;F6</f>
        <v xml:space="preserve"> </v>
      </c>
      <c r="G7" s="13" t="str">
        <f>F7&amp;F8&amp;" "</f>
        <v xml:space="preserve">  </v>
      </c>
      <c r="H7" s="13"/>
      <c r="I7" s="13">
        <f t="shared" si="3"/>
        <v>4</v>
      </c>
      <c r="J7" s="13" t="s">
        <v>51</v>
      </c>
      <c r="K7" s="13" t="s">
        <v>50</v>
      </c>
      <c r="L7" s="13" t="s">
        <v>50</v>
      </c>
      <c r="M7" s="13" t="s">
        <v>49</v>
      </c>
      <c r="N7" s="13"/>
      <c r="O7" s="13"/>
      <c r="P7" s="13"/>
    </row>
    <row r="8" spans="1:16" x14ac:dyDescent="0.2">
      <c r="A8" s="13"/>
      <c r="B8" s="13">
        <f t="shared" si="2"/>
        <v>5</v>
      </c>
      <c r="C8" s="13">
        <f t="shared" si="0"/>
        <v>0</v>
      </c>
      <c r="D8" s="13">
        <f t="shared" si="1"/>
        <v>0</v>
      </c>
      <c r="E8" s="13" t="str">
        <f>VLOOKUP(D8,$I$3:$M$12,5)&amp;VLOOKUP(D8,$I$16:$M$25,3)</f>
        <v/>
      </c>
      <c r="F8" s="13" t="str">
        <f>IF(SUM(D6:D8)&lt;&gt;0,IF(OR(AND(D6=1,D7+D8&lt;&gt;0),D7=1),L$16,VLOOKUP(D6,$I$16:$M$25,4)),"")</f>
        <v/>
      </c>
      <c r="G8" s="13"/>
      <c r="H8" s="13"/>
      <c r="I8" s="13">
        <f t="shared" si="3"/>
        <v>5</v>
      </c>
      <c r="J8" s="13" t="s">
        <v>48</v>
      </c>
      <c r="K8" s="13" t="s">
        <v>47</v>
      </c>
      <c r="L8" s="13" t="s">
        <v>46</v>
      </c>
      <c r="M8" s="13" t="s">
        <v>46</v>
      </c>
      <c r="N8" s="13"/>
      <c r="O8" s="13"/>
      <c r="P8" s="13"/>
    </row>
    <row r="9" spans="1:16" x14ac:dyDescent="0.2">
      <c r="A9" s="13"/>
      <c r="B9" s="13">
        <f t="shared" si="2"/>
        <v>6</v>
      </c>
      <c r="C9" s="13">
        <f t="shared" si="0"/>
        <v>0</v>
      </c>
      <c r="D9" s="13">
        <f t="shared" si="1"/>
        <v>0</v>
      </c>
      <c r="E9" s="13" t="str">
        <f>VLOOKUP(D9,$I$3:$M$12,IF(D10&lt;&gt;1,1,2)+1)</f>
        <v/>
      </c>
      <c r="F9" s="13" t="str">
        <f>IF(D10=1,IF(D9&lt;&gt;0,$K$2,"dziesięć "),"")</f>
        <v/>
      </c>
      <c r="G9" s="13"/>
      <c r="H9" s="13"/>
      <c r="I9" s="13">
        <f t="shared" si="3"/>
        <v>6</v>
      </c>
      <c r="J9" s="13" t="s">
        <v>45</v>
      </c>
      <c r="K9" s="13" t="s">
        <v>44</v>
      </c>
      <c r="L9" s="13" t="s">
        <v>43</v>
      </c>
      <c r="M9" s="13" t="s">
        <v>43</v>
      </c>
      <c r="N9" s="13"/>
      <c r="O9" s="13"/>
      <c r="P9" s="13"/>
    </row>
    <row r="10" spans="1:16" x14ac:dyDescent="0.2">
      <c r="A10" s="13"/>
      <c r="B10" s="13">
        <f t="shared" si="2"/>
        <v>7</v>
      </c>
      <c r="C10" s="13">
        <f t="shared" si="0"/>
        <v>0</v>
      </c>
      <c r="D10" s="13">
        <f t="shared" si="1"/>
        <v>0</v>
      </c>
      <c r="E10" s="13" t="str">
        <f>IF(D10&lt;&gt;1,VLOOKUP(D10,$I$3:$M$12,4)&amp;VLOOKUP(D10,$I$16:$M$25,2)&amp;" ","")</f>
        <v xml:space="preserve"> </v>
      </c>
      <c r="F10" s="13" t="str">
        <f>E11&amp;E10&amp;E9&amp;F9</f>
        <v xml:space="preserve"> </v>
      </c>
      <c r="G10" s="13" t="str">
        <f>F10&amp;F11&amp;" "</f>
        <v xml:space="preserve">  </v>
      </c>
      <c r="H10" s="13"/>
      <c r="I10" s="13">
        <f t="shared" si="3"/>
        <v>7</v>
      </c>
      <c r="J10" s="13" t="s">
        <v>42</v>
      </c>
      <c r="K10" s="13" t="s">
        <v>41</v>
      </c>
      <c r="L10" s="13" t="s">
        <v>41</v>
      </c>
      <c r="M10" s="13" t="s">
        <v>41</v>
      </c>
      <c r="N10" s="13"/>
      <c r="O10" s="13"/>
      <c r="P10" s="13"/>
    </row>
    <row r="11" spans="1:16" x14ac:dyDescent="0.2">
      <c r="A11" s="13"/>
      <c r="B11" s="13">
        <f t="shared" si="2"/>
        <v>8</v>
      </c>
      <c r="C11" s="13">
        <f t="shared" si="0"/>
        <v>0</v>
      </c>
      <c r="D11" s="13">
        <f t="shared" si="1"/>
        <v>0</v>
      </c>
      <c r="E11" s="13" t="str">
        <f>VLOOKUP(D11,$I$3:$M$12,5)&amp;VLOOKUP(D11,$I$16:$M$25,3)</f>
        <v/>
      </c>
      <c r="F11" s="13" t="str">
        <f>IF(SUM(D9:D11)&lt;&gt;0,IF(OR(AND(D9=1,D10+D11&lt;&gt;0),D10=1),M$16,VLOOKUP(D9,$I$16:$M$25,5)),"")</f>
        <v/>
      </c>
      <c r="G11" s="13"/>
      <c r="H11" s="13"/>
      <c r="I11" s="13">
        <f t="shared" si="3"/>
        <v>8</v>
      </c>
      <c r="J11" s="13" t="s">
        <v>40</v>
      </c>
      <c r="K11" s="13" t="s">
        <v>39</v>
      </c>
      <c r="L11" s="13" t="s">
        <v>39</v>
      </c>
      <c r="M11" s="13" t="s">
        <v>39</v>
      </c>
      <c r="N11" s="13"/>
      <c r="O11" s="13"/>
      <c r="P11" s="13"/>
    </row>
    <row r="12" spans="1:16" x14ac:dyDescent="0.2">
      <c r="A12" s="13"/>
      <c r="B12" s="13">
        <f t="shared" si="2"/>
        <v>9</v>
      </c>
      <c r="C12" s="13">
        <f t="shared" si="0"/>
        <v>0</v>
      </c>
      <c r="D12" s="13">
        <f t="shared" si="1"/>
        <v>0</v>
      </c>
      <c r="E12" s="13" t="str">
        <f>VLOOKUP(D12,$I$3:$M$12,IF(D13&lt;&gt;1,1,2)+1)</f>
        <v/>
      </c>
      <c r="F12" s="13" t="str">
        <f>IF(D13=1,IF(D12&lt;&gt;0,$K$2,"dziesięć "),"")</f>
        <v/>
      </c>
      <c r="G12" s="13"/>
      <c r="H12" s="13"/>
      <c r="I12" s="13">
        <f t="shared" si="3"/>
        <v>9</v>
      </c>
      <c r="J12" s="13" t="s">
        <v>38</v>
      </c>
      <c r="K12" s="13" t="s">
        <v>37</v>
      </c>
      <c r="L12" s="13" t="s">
        <v>36</v>
      </c>
      <c r="M12" s="13" t="s">
        <v>36</v>
      </c>
      <c r="N12" s="13"/>
      <c r="O12" s="13"/>
      <c r="P12" s="13"/>
    </row>
    <row r="13" spans="1:16" x14ac:dyDescent="0.2">
      <c r="A13" s="13"/>
      <c r="B13" s="13">
        <f t="shared" si="2"/>
        <v>10</v>
      </c>
      <c r="C13" s="13">
        <f t="shared" si="0"/>
        <v>0</v>
      </c>
      <c r="D13" s="13">
        <f t="shared" si="1"/>
        <v>0</v>
      </c>
      <c r="E13" s="13" t="str">
        <f>IF(D13&lt;&gt;1,VLOOKUP(D13,$I$3:$M$12,4)&amp;VLOOKUP(D13,$I$16:$M$25,2)&amp;" ","")</f>
        <v xml:space="preserve"> </v>
      </c>
      <c r="F13" s="13" t="s">
        <v>35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x14ac:dyDescent="0.2">
      <c r="A14" s="13"/>
      <c r="B14" s="13">
        <f t="shared" si="2"/>
        <v>11</v>
      </c>
      <c r="C14" s="13">
        <f t="shared" si="0"/>
        <v>0</v>
      </c>
      <c r="D14" s="13">
        <f t="shared" si="1"/>
        <v>0</v>
      </c>
      <c r="E14" s="13" t="str">
        <f>VLOOKUP(D14,$I$3:$M$12,5)&amp;VLOOKUP(D14,$I$16:$M$25,3)</f>
        <v/>
      </c>
      <c r="F14" s="13" t="s">
        <v>35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.75" x14ac:dyDescent="0.25">
      <c r="A15" s="13"/>
      <c r="B15" s="13">
        <f t="shared" si="2"/>
        <v>12</v>
      </c>
      <c r="C15" s="13">
        <f t="shared" si="0"/>
        <v>0</v>
      </c>
      <c r="D15" s="13">
        <f t="shared" si="1"/>
        <v>0</v>
      </c>
      <c r="E15" s="13" t="str">
        <f>VLOOKUP(D15,$I$3:$M$12,IF(E16&lt;&gt;1,1,2)+1)</f>
        <v/>
      </c>
      <c r="F15" s="13" t="str">
        <f>IF(D16=1,IF(D15&lt;&gt;0,$K$2,"dziesięć "),"")</f>
        <v/>
      </c>
      <c r="G15" s="13"/>
      <c r="H15" s="13"/>
      <c r="I15" s="14" t="s">
        <v>34</v>
      </c>
      <c r="J15" s="13"/>
      <c r="K15" s="13"/>
      <c r="L15" s="13"/>
      <c r="M15" s="13"/>
      <c r="N15" s="13"/>
      <c r="O15" s="13"/>
      <c r="P15" s="13"/>
    </row>
    <row r="16" spans="1:16" x14ac:dyDescent="0.2">
      <c r="A16" s="13"/>
      <c r="B16" s="13"/>
      <c r="C16" s="13"/>
      <c r="D16" s="13"/>
      <c r="E16" s="13"/>
      <c r="F16" s="13"/>
      <c r="G16" s="13"/>
      <c r="H16" s="13"/>
      <c r="I16" s="13">
        <v>0</v>
      </c>
      <c r="J16" s="13" t="str">
        <f>""</f>
        <v/>
      </c>
      <c r="K16" s="13" t="str">
        <f>""</f>
        <v/>
      </c>
      <c r="L16" s="13" t="s">
        <v>20</v>
      </c>
      <c r="M16" s="13" t="s">
        <v>19</v>
      </c>
      <c r="N16" s="13"/>
      <c r="O16" s="13"/>
      <c r="P16" s="13"/>
    </row>
    <row r="17" spans="1:16" x14ac:dyDescent="0.2">
      <c r="A17" s="13"/>
      <c r="B17" s="13"/>
      <c r="C17" s="13"/>
      <c r="D17" s="13"/>
      <c r="E17" s="13"/>
      <c r="F17" s="13"/>
      <c r="G17" s="13"/>
      <c r="H17" s="13"/>
      <c r="I17" s="13">
        <f t="shared" ref="I17:I25" si="4">I16+1</f>
        <v>1</v>
      </c>
      <c r="J17" s="13" t="s">
        <v>33</v>
      </c>
      <c r="K17" s="13" t="s">
        <v>32</v>
      </c>
      <c r="L17" s="13" t="s">
        <v>31</v>
      </c>
      <c r="M17" s="13" t="s">
        <v>30</v>
      </c>
      <c r="N17" s="13"/>
      <c r="O17" s="13"/>
      <c r="P17" s="13"/>
    </row>
    <row r="18" spans="1:16" x14ac:dyDescent="0.2">
      <c r="A18" s="13"/>
      <c r="B18" s="13"/>
      <c r="C18" s="13"/>
      <c r="D18" s="13"/>
      <c r="E18" s="13"/>
      <c r="F18" s="13"/>
      <c r="G18" s="13"/>
      <c r="H18" s="13"/>
      <c r="I18" s="13">
        <f t="shared" si="4"/>
        <v>2</v>
      </c>
      <c r="J18" s="13" t="s">
        <v>29</v>
      </c>
      <c r="K18" s="13" t="s">
        <v>28</v>
      </c>
      <c r="L18" s="13" t="s">
        <v>25</v>
      </c>
      <c r="M18" s="13" t="s">
        <v>24</v>
      </c>
      <c r="N18" s="13"/>
      <c r="O18" s="13"/>
      <c r="P18" s="13"/>
    </row>
    <row r="19" spans="1:16" x14ac:dyDescent="0.2">
      <c r="A19" s="13"/>
      <c r="B19" s="13"/>
      <c r="C19" s="13"/>
      <c r="D19" s="13"/>
      <c r="E19" s="13"/>
      <c r="F19" s="13"/>
      <c r="G19" s="13"/>
      <c r="H19" s="13"/>
      <c r="I19" s="13">
        <f t="shared" si="4"/>
        <v>3</v>
      </c>
      <c r="J19" s="13" t="s">
        <v>27</v>
      </c>
      <c r="K19" s="13" t="s">
        <v>26</v>
      </c>
      <c r="L19" s="13" t="s">
        <v>25</v>
      </c>
      <c r="M19" s="13" t="s">
        <v>24</v>
      </c>
      <c r="N19" s="13"/>
      <c r="O19" s="13"/>
      <c r="P19" s="13"/>
    </row>
    <row r="20" spans="1:16" x14ac:dyDescent="0.2">
      <c r="A20" s="13"/>
      <c r="B20" s="13"/>
      <c r="C20" s="13"/>
      <c r="D20" s="13"/>
      <c r="E20" s="13"/>
      <c r="F20" s="13"/>
      <c r="G20" s="13"/>
      <c r="H20" s="13"/>
      <c r="I20" s="13">
        <f t="shared" si="4"/>
        <v>4</v>
      </c>
      <c r="J20" s="13" t="s">
        <v>27</v>
      </c>
      <c r="K20" s="13" t="s">
        <v>26</v>
      </c>
      <c r="L20" s="13" t="s">
        <v>25</v>
      </c>
      <c r="M20" s="13" t="s">
        <v>24</v>
      </c>
      <c r="N20" s="13"/>
      <c r="O20" s="13"/>
      <c r="P20" s="13"/>
    </row>
    <row r="21" spans="1:16" ht="15.75" x14ac:dyDescent="0.25">
      <c r="A21" s="15" t="s">
        <v>63</v>
      </c>
      <c r="B21" s="13"/>
      <c r="C21" s="16">
        <f>ROUND(Arkusz1!D20,2)</f>
        <v>0</v>
      </c>
      <c r="D21" s="17"/>
      <c r="E21" s="13"/>
      <c r="F21" s="13"/>
      <c r="G21" s="13"/>
      <c r="H21" s="13"/>
      <c r="I21" s="13">
        <f t="shared" si="4"/>
        <v>5</v>
      </c>
      <c r="J21" s="13" t="s">
        <v>22</v>
      </c>
      <c r="K21" s="13" t="s">
        <v>21</v>
      </c>
      <c r="L21" s="13" t="s">
        <v>20</v>
      </c>
      <c r="M21" s="13" t="s">
        <v>19</v>
      </c>
      <c r="N21" s="13"/>
      <c r="O21" s="13"/>
      <c r="P21" s="13"/>
    </row>
    <row r="22" spans="1:16" x14ac:dyDescent="0.2">
      <c r="A22" s="13"/>
      <c r="B22" s="13"/>
      <c r="C22" s="13"/>
      <c r="D22" s="13"/>
      <c r="E22" s="13"/>
      <c r="F22" s="13"/>
      <c r="G22" s="13"/>
      <c r="H22" s="13"/>
      <c r="I22" s="13">
        <f t="shared" si="4"/>
        <v>6</v>
      </c>
      <c r="J22" s="13" t="s">
        <v>22</v>
      </c>
      <c r="K22" s="13" t="s">
        <v>21</v>
      </c>
      <c r="L22" s="13" t="s">
        <v>20</v>
      </c>
      <c r="M22" s="13" t="s">
        <v>19</v>
      </c>
      <c r="N22" s="13"/>
      <c r="O22" s="13"/>
      <c r="P22" s="13"/>
    </row>
    <row r="23" spans="1:16" x14ac:dyDescent="0.2">
      <c r="A23" s="13"/>
      <c r="B23" s="13" t="s">
        <v>23</v>
      </c>
      <c r="C23" s="13">
        <f>ROUND(100*(C21-C3),0)</f>
        <v>0</v>
      </c>
      <c r="D23" s="13"/>
      <c r="E23" s="13"/>
      <c r="F23" s="18"/>
      <c r="G23" s="13"/>
      <c r="H23" s="13"/>
      <c r="I23" s="13">
        <f t="shared" si="4"/>
        <v>7</v>
      </c>
      <c r="J23" s="13" t="s">
        <v>22</v>
      </c>
      <c r="K23" s="13" t="s">
        <v>21</v>
      </c>
      <c r="L23" s="13" t="s">
        <v>20</v>
      </c>
      <c r="M23" s="13" t="s">
        <v>19</v>
      </c>
      <c r="N23" s="13"/>
      <c r="O23" s="13"/>
      <c r="P23" s="13"/>
    </row>
    <row r="24" spans="1:16" x14ac:dyDescent="0.2">
      <c r="A24" s="13"/>
      <c r="B24" s="13"/>
      <c r="C24" s="13">
        <f>TRUNC(C23/10)</f>
        <v>0</v>
      </c>
      <c r="D24" s="13" t="str">
        <f>IF(C24&lt;&gt;1,VLOOKUP(C24,$I$3:$M$12,4)&amp;VLOOKUP(C24,$I$16:$M$25,2)&amp;" ",IF(C25=0,J17,""))</f>
        <v xml:space="preserve"> </v>
      </c>
      <c r="E24" s="13"/>
      <c r="F24" s="18"/>
      <c r="G24" s="13"/>
      <c r="H24" s="13"/>
      <c r="I24" s="13">
        <f t="shared" si="4"/>
        <v>8</v>
      </c>
      <c r="J24" s="13" t="s">
        <v>22</v>
      </c>
      <c r="K24" s="13" t="s">
        <v>21</v>
      </c>
      <c r="L24" s="13" t="s">
        <v>20</v>
      </c>
      <c r="M24" s="13" t="s">
        <v>19</v>
      </c>
      <c r="N24" s="13"/>
      <c r="O24" s="13"/>
      <c r="P24" s="13"/>
    </row>
    <row r="25" spans="1:16" x14ac:dyDescent="0.2">
      <c r="A25" s="13"/>
      <c r="B25" s="13"/>
      <c r="C25" s="13">
        <f>ROUND(C23-C24*10,0)</f>
        <v>0</v>
      </c>
      <c r="D25" s="13" t="str">
        <f>IF(C24&lt;&gt;1,VLOOKUP(C25,$I$3:$M$12,2),IF(C25&lt;&gt;0,VLOOKUP(C25,$I$3:$M$12,3)&amp;$K$2,""))</f>
        <v/>
      </c>
      <c r="E25" s="13"/>
      <c r="F25" s="18"/>
      <c r="G25" s="13"/>
      <c r="H25" s="13"/>
      <c r="I25" s="13">
        <f t="shared" si="4"/>
        <v>9</v>
      </c>
      <c r="J25" s="13" t="s">
        <v>22</v>
      </c>
      <c r="K25" s="13" t="s">
        <v>21</v>
      </c>
      <c r="L25" s="13" t="s">
        <v>20</v>
      </c>
      <c r="M25" s="13" t="s">
        <v>19</v>
      </c>
      <c r="N25" s="13"/>
      <c r="O25" s="13"/>
      <c r="P25" s="13"/>
    </row>
    <row r="26" spans="1:16" x14ac:dyDescent="0.2">
      <c r="A26" s="13"/>
      <c r="B26" s="18"/>
      <c r="C26" s="18"/>
      <c r="D26" s="13" t="str">
        <f>TRIM(D24&amp;D25)</f>
        <v/>
      </c>
      <c r="E26" s="13" t="str">
        <f>IF(LEN(D26)&gt;0,D26,"zero")&amp;" "&amp;B30</f>
        <v>zero gr</v>
      </c>
      <c r="F26" s="18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x14ac:dyDescent="0.2">
      <c r="A29" s="13" t="s">
        <v>62</v>
      </c>
      <c r="B29" s="13" t="s">
        <v>18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x14ac:dyDescent="0.2">
      <c r="A30" s="13" t="s">
        <v>61</v>
      </c>
      <c r="B30" s="13" t="s">
        <v>17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 t="str">
        <f>TRIM(G10&amp;G7&amp;G4&amp;B29&amp;", "&amp;E26)</f>
        <v>zero zł, zero gr</v>
      </c>
      <c r="N31" s="13"/>
      <c r="O31" s="13"/>
      <c r="P31" s="13"/>
    </row>
    <row r="32" spans="1:16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x14ac:dyDescent="0.2">
      <c r="A39" s="13"/>
      <c r="B39" s="13"/>
      <c r="C39" s="13"/>
      <c r="D39" s="13"/>
      <c r="E39" s="13"/>
      <c r="F39" s="13"/>
      <c r="G39" s="13"/>
      <c r="H39" s="13"/>
      <c r="I39" s="13" t="s">
        <v>60</v>
      </c>
      <c r="J39" s="13"/>
      <c r="K39" s="13" t="s">
        <v>59</v>
      </c>
      <c r="L39" s="13"/>
      <c r="M39" s="13"/>
      <c r="N39" s="13"/>
      <c r="O39" s="13"/>
      <c r="P39" s="13"/>
    </row>
    <row r="40" spans="1:16" x14ac:dyDescent="0.2">
      <c r="A40" s="13"/>
      <c r="B40" s="13">
        <v>0</v>
      </c>
      <c r="C40" s="13">
        <f t="shared" ref="C40:C52" si="5">TRUNC($C$58/10^B40)</f>
        <v>0</v>
      </c>
      <c r="D40" s="13">
        <f t="shared" ref="D40:D52" si="6">C40-10*C41</f>
        <v>0</v>
      </c>
      <c r="E40" s="13" t="str">
        <f>VLOOKUP(D40,$I$3:$M$12,IF(D41&lt;&gt;1,1,2)+1)</f>
        <v/>
      </c>
      <c r="F40" s="13" t="str">
        <f>IF(D41=1,IF(D40&lt;&gt;0,$K$2,"dziesięć "),"")</f>
        <v/>
      </c>
      <c r="G40" s="13"/>
      <c r="H40" s="13"/>
      <c r="I40" s="13">
        <v>0</v>
      </c>
      <c r="J40" s="13" t="s">
        <v>35</v>
      </c>
      <c r="K40" s="13" t="s">
        <v>35</v>
      </c>
      <c r="L40" s="13" t="s">
        <v>35</v>
      </c>
      <c r="M40" s="13" t="s">
        <v>35</v>
      </c>
      <c r="N40" s="13"/>
      <c r="O40" s="13"/>
      <c r="P40" s="13"/>
    </row>
    <row r="41" spans="1:16" x14ac:dyDescent="0.2">
      <c r="A41" s="13"/>
      <c r="B41" s="13">
        <f t="shared" ref="B41:B52" si="7">B40+1</f>
        <v>1</v>
      </c>
      <c r="C41" s="13">
        <f t="shared" si="5"/>
        <v>0</v>
      </c>
      <c r="D41" s="13">
        <f t="shared" si="6"/>
        <v>0</v>
      </c>
      <c r="E41" s="13" t="str">
        <f>IF(D41&lt;&gt;1,VLOOKUP(D41,$I$3:$M$12,4)&amp;VLOOKUP(D41,$I$16:$M$25,2)&amp;" ","")</f>
        <v xml:space="preserve"> </v>
      </c>
      <c r="F41" s="13" t="str">
        <f>E42&amp;E41&amp;E40&amp;F40</f>
        <v xml:space="preserve"> </v>
      </c>
      <c r="G41" s="13" t="str">
        <f>IF(C58&lt;1,"zero ",F41&amp;F42&amp;" ")</f>
        <v xml:space="preserve">zero </v>
      </c>
      <c r="H41" s="13"/>
      <c r="I41" s="13">
        <f t="shared" ref="I41:I49" si="8">I40+1</f>
        <v>1</v>
      </c>
      <c r="J41" s="13" t="s">
        <v>58</v>
      </c>
      <c r="K41" s="13" t="s">
        <v>57</v>
      </c>
      <c r="L41" s="13" t="s">
        <v>35</v>
      </c>
      <c r="M41" s="13" t="s">
        <v>35</v>
      </c>
      <c r="N41" s="13"/>
      <c r="O41" s="13"/>
      <c r="P41" s="13"/>
    </row>
    <row r="42" spans="1:16" x14ac:dyDescent="0.2">
      <c r="A42" s="13"/>
      <c r="B42" s="13">
        <f t="shared" si="7"/>
        <v>2</v>
      </c>
      <c r="C42" s="13">
        <f t="shared" si="5"/>
        <v>0</v>
      </c>
      <c r="D42" s="13">
        <f t="shared" si="6"/>
        <v>0</v>
      </c>
      <c r="E42" s="13" t="str">
        <f>VLOOKUP(D42,$I$3:$M$12,5)&amp;VLOOKUP(D42,$I$16:$M$25,3)</f>
        <v/>
      </c>
      <c r="F42" s="13" t="s">
        <v>35</v>
      </c>
      <c r="G42" s="13"/>
      <c r="H42" s="13"/>
      <c r="I42" s="13">
        <f t="shared" si="8"/>
        <v>2</v>
      </c>
      <c r="J42" s="13" t="s">
        <v>56</v>
      </c>
      <c r="K42" s="13" t="s">
        <v>55</v>
      </c>
      <c r="L42" s="13" t="s">
        <v>55</v>
      </c>
      <c r="M42" s="13" t="s">
        <v>54</v>
      </c>
      <c r="N42" s="13"/>
      <c r="O42" s="13"/>
      <c r="P42" s="13"/>
    </row>
    <row r="43" spans="1:16" x14ac:dyDescent="0.2">
      <c r="A43" s="13"/>
      <c r="B43" s="13">
        <f t="shared" si="7"/>
        <v>3</v>
      </c>
      <c r="C43" s="13">
        <f t="shared" si="5"/>
        <v>0</v>
      </c>
      <c r="D43" s="13">
        <f t="shared" si="6"/>
        <v>0</v>
      </c>
      <c r="E43" s="13" t="str">
        <f>VLOOKUP(D43,$I$3:$M$12,IF(D44&lt;&gt;1,1,2)+1)</f>
        <v/>
      </c>
      <c r="F43" s="13" t="str">
        <f>IF(D44=1,IF(D43&lt;&gt;0,$K$2,"dziesięć "),"")</f>
        <v/>
      </c>
      <c r="G43" s="13"/>
      <c r="H43" s="13"/>
      <c r="I43" s="13">
        <f t="shared" si="8"/>
        <v>3</v>
      </c>
      <c r="J43" s="13" t="s">
        <v>53</v>
      </c>
      <c r="K43" s="13" t="s">
        <v>52</v>
      </c>
      <c r="L43" s="13" t="s">
        <v>52</v>
      </c>
      <c r="M43" s="13" t="s">
        <v>52</v>
      </c>
      <c r="N43" s="13"/>
      <c r="O43" s="13"/>
      <c r="P43" s="13"/>
    </row>
    <row r="44" spans="1:16" x14ac:dyDescent="0.2">
      <c r="A44" s="13"/>
      <c r="B44" s="13">
        <f t="shared" si="7"/>
        <v>4</v>
      </c>
      <c r="C44" s="13">
        <f t="shared" si="5"/>
        <v>0</v>
      </c>
      <c r="D44" s="13">
        <f t="shared" si="6"/>
        <v>0</v>
      </c>
      <c r="E44" s="13" t="str">
        <f>IF(D44&lt;&gt;1,VLOOKUP(D44,$I$3:$M$12,4)&amp;VLOOKUP(D44,$I$16:$M$25,2)&amp;" ","")</f>
        <v xml:space="preserve"> </v>
      </c>
      <c r="F44" s="13" t="str">
        <f>E45&amp;E44&amp;E43&amp;F43</f>
        <v xml:space="preserve"> </v>
      </c>
      <c r="G44" s="13" t="str">
        <f>F44&amp;F45&amp;" "</f>
        <v xml:space="preserve">  </v>
      </c>
      <c r="H44" s="13"/>
      <c r="I44" s="13">
        <f t="shared" si="8"/>
        <v>4</v>
      </c>
      <c r="J44" s="13" t="s">
        <v>51</v>
      </c>
      <c r="K44" s="13" t="s">
        <v>50</v>
      </c>
      <c r="L44" s="13" t="s">
        <v>50</v>
      </c>
      <c r="M44" s="13" t="s">
        <v>49</v>
      </c>
      <c r="N44" s="13"/>
      <c r="O44" s="13"/>
      <c r="P44" s="13"/>
    </row>
    <row r="45" spans="1:16" x14ac:dyDescent="0.2">
      <c r="A45" s="13"/>
      <c r="B45" s="13">
        <f t="shared" si="7"/>
        <v>5</v>
      </c>
      <c r="C45" s="13">
        <f t="shared" si="5"/>
        <v>0</v>
      </c>
      <c r="D45" s="13">
        <f t="shared" si="6"/>
        <v>0</v>
      </c>
      <c r="E45" s="13" t="str">
        <f>VLOOKUP(D45,$I$3:$M$12,5)&amp;VLOOKUP(D45,$I$16:$M$25,3)</f>
        <v/>
      </c>
      <c r="F45" s="13" t="str">
        <f>IF(SUM(D43:D45)&lt;&gt;0,IF(OR(AND(D43=1,D44+D45&lt;&gt;0),D44=1),L$16,VLOOKUP(D43,$I$16:$M$25,4)),"")</f>
        <v/>
      </c>
      <c r="G45" s="13"/>
      <c r="H45" s="13"/>
      <c r="I45" s="13">
        <f t="shared" si="8"/>
        <v>5</v>
      </c>
      <c r="J45" s="13" t="s">
        <v>48</v>
      </c>
      <c r="K45" s="13" t="s">
        <v>47</v>
      </c>
      <c r="L45" s="13" t="s">
        <v>46</v>
      </c>
      <c r="M45" s="13" t="s">
        <v>46</v>
      </c>
      <c r="N45" s="13"/>
      <c r="O45" s="13"/>
      <c r="P45" s="13"/>
    </row>
    <row r="46" spans="1:16" x14ac:dyDescent="0.2">
      <c r="A46" s="13"/>
      <c r="B46" s="13">
        <f t="shared" si="7"/>
        <v>6</v>
      </c>
      <c r="C46" s="13">
        <f t="shared" si="5"/>
        <v>0</v>
      </c>
      <c r="D46" s="13">
        <f t="shared" si="6"/>
        <v>0</v>
      </c>
      <c r="E46" s="13" t="str">
        <f>VLOOKUP(D46,$I$3:$M$12,IF(D47&lt;&gt;1,1,2)+1)</f>
        <v/>
      </c>
      <c r="F46" s="13" t="str">
        <f>IF(D47=1,IF(D46&lt;&gt;0,$K$2,"dziesięć "),"")</f>
        <v/>
      </c>
      <c r="G46" s="13"/>
      <c r="H46" s="13"/>
      <c r="I46" s="13">
        <f t="shared" si="8"/>
        <v>6</v>
      </c>
      <c r="J46" s="13" t="s">
        <v>45</v>
      </c>
      <c r="K46" s="13" t="s">
        <v>44</v>
      </c>
      <c r="L46" s="13" t="s">
        <v>43</v>
      </c>
      <c r="M46" s="13" t="s">
        <v>43</v>
      </c>
      <c r="N46" s="13"/>
      <c r="O46" s="13"/>
      <c r="P46" s="13"/>
    </row>
    <row r="47" spans="1:16" x14ac:dyDescent="0.2">
      <c r="A47" s="13"/>
      <c r="B47" s="13">
        <f t="shared" si="7"/>
        <v>7</v>
      </c>
      <c r="C47" s="13">
        <f t="shared" si="5"/>
        <v>0</v>
      </c>
      <c r="D47" s="13">
        <f t="shared" si="6"/>
        <v>0</v>
      </c>
      <c r="E47" s="13" t="str">
        <f>IF(D47&lt;&gt;1,VLOOKUP(D47,$I$3:$M$12,4)&amp;VLOOKUP(D47,$I$16:$M$25,2)&amp;" ","")</f>
        <v xml:space="preserve"> </v>
      </c>
      <c r="F47" s="13" t="str">
        <f>E48&amp;E47&amp;E46&amp;F46</f>
        <v xml:space="preserve"> </v>
      </c>
      <c r="G47" s="13" t="str">
        <f>F47&amp;F48&amp;" "</f>
        <v xml:space="preserve">  </v>
      </c>
      <c r="H47" s="13"/>
      <c r="I47" s="13">
        <f t="shared" si="8"/>
        <v>7</v>
      </c>
      <c r="J47" s="13" t="s">
        <v>42</v>
      </c>
      <c r="K47" s="13" t="s">
        <v>41</v>
      </c>
      <c r="L47" s="13" t="s">
        <v>41</v>
      </c>
      <c r="M47" s="13" t="s">
        <v>41</v>
      </c>
      <c r="N47" s="13"/>
      <c r="O47" s="13"/>
      <c r="P47" s="13"/>
    </row>
    <row r="48" spans="1:16" x14ac:dyDescent="0.2">
      <c r="A48" s="13"/>
      <c r="B48" s="13">
        <f t="shared" si="7"/>
        <v>8</v>
      </c>
      <c r="C48" s="13">
        <f t="shared" si="5"/>
        <v>0</v>
      </c>
      <c r="D48" s="13">
        <f t="shared" si="6"/>
        <v>0</v>
      </c>
      <c r="E48" s="13" t="str">
        <f>VLOOKUP(D48,$I$3:$M$12,5)&amp;VLOOKUP(D48,$I$16:$M$25,3)</f>
        <v/>
      </c>
      <c r="F48" s="13" t="str">
        <f>IF(SUM(D46:D48)&lt;&gt;0,IF(OR(AND(D46=1,D47+D48&lt;&gt;0),D47=1),M$16,VLOOKUP(D46,$I$16:$M$25,5)),"")</f>
        <v/>
      </c>
      <c r="G48" s="13"/>
      <c r="H48" s="13"/>
      <c r="I48" s="13">
        <f t="shared" si="8"/>
        <v>8</v>
      </c>
      <c r="J48" s="13" t="s">
        <v>40</v>
      </c>
      <c r="K48" s="13" t="s">
        <v>39</v>
      </c>
      <c r="L48" s="13" t="s">
        <v>39</v>
      </c>
      <c r="M48" s="13" t="s">
        <v>39</v>
      </c>
      <c r="N48" s="13"/>
      <c r="O48" s="13"/>
      <c r="P48" s="13"/>
    </row>
    <row r="49" spans="1:16" x14ac:dyDescent="0.2">
      <c r="A49" s="13"/>
      <c r="B49" s="13">
        <f t="shared" si="7"/>
        <v>9</v>
      </c>
      <c r="C49" s="13">
        <f t="shared" si="5"/>
        <v>0</v>
      </c>
      <c r="D49" s="13">
        <f t="shared" si="6"/>
        <v>0</v>
      </c>
      <c r="E49" s="13" t="str">
        <f>VLOOKUP(D49,$I$3:$M$12,IF(D50&lt;&gt;1,1,2)+1)</f>
        <v/>
      </c>
      <c r="F49" s="13" t="str">
        <f>IF(D50=1,IF(D49&lt;&gt;0,$K$2,"dziesięć "),"")</f>
        <v/>
      </c>
      <c r="G49" s="13"/>
      <c r="H49" s="13"/>
      <c r="I49" s="13">
        <f t="shared" si="8"/>
        <v>9</v>
      </c>
      <c r="J49" s="13" t="s">
        <v>38</v>
      </c>
      <c r="K49" s="13" t="s">
        <v>37</v>
      </c>
      <c r="L49" s="13" t="s">
        <v>36</v>
      </c>
      <c r="M49" s="13" t="s">
        <v>36</v>
      </c>
      <c r="N49" s="13"/>
      <c r="O49" s="13"/>
      <c r="P49" s="13"/>
    </row>
    <row r="50" spans="1:16" x14ac:dyDescent="0.2">
      <c r="A50" s="13"/>
      <c r="B50" s="13">
        <f t="shared" si="7"/>
        <v>10</v>
      </c>
      <c r="C50" s="13">
        <f t="shared" si="5"/>
        <v>0</v>
      </c>
      <c r="D50" s="13">
        <f t="shared" si="6"/>
        <v>0</v>
      </c>
      <c r="E50" s="13" t="str">
        <f>IF(D50&lt;&gt;1,VLOOKUP(D50,$I$3:$M$12,4)&amp;VLOOKUP(D50,$I$16:$M$25,2)&amp;" ","")</f>
        <v xml:space="preserve"> </v>
      </c>
      <c r="F50" s="13" t="s">
        <v>35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x14ac:dyDescent="0.2">
      <c r="A51" s="13"/>
      <c r="B51" s="13">
        <f t="shared" si="7"/>
        <v>11</v>
      </c>
      <c r="C51" s="13">
        <f t="shared" si="5"/>
        <v>0</v>
      </c>
      <c r="D51" s="13">
        <f t="shared" si="6"/>
        <v>0</v>
      </c>
      <c r="E51" s="13" t="str">
        <f>VLOOKUP(D51,$I$3:$M$12,5)&amp;VLOOKUP(D51,$I$16:$M$25,3)</f>
        <v/>
      </c>
      <c r="F51" s="13" t="s">
        <v>35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5.75" x14ac:dyDescent="0.25">
      <c r="A52" s="13"/>
      <c r="B52" s="13">
        <f t="shared" si="7"/>
        <v>12</v>
      </c>
      <c r="C52" s="13">
        <f t="shared" si="5"/>
        <v>0</v>
      </c>
      <c r="D52" s="13">
        <f t="shared" si="6"/>
        <v>0</v>
      </c>
      <c r="E52" s="13" t="str">
        <f>VLOOKUP(D52,$I$3:$M$12,IF(E53&lt;&gt;1,1,2)+1)</f>
        <v/>
      </c>
      <c r="F52" s="13" t="str">
        <f>IF(D53=1,IF(D52&lt;&gt;0,$K$2,"dziesięć "),"")</f>
        <v/>
      </c>
      <c r="G52" s="13"/>
      <c r="H52" s="13"/>
      <c r="I52" s="14" t="s">
        <v>34</v>
      </c>
      <c r="J52" s="13"/>
      <c r="K52" s="13"/>
      <c r="L52" s="13"/>
      <c r="M52" s="13"/>
      <c r="N52" s="13"/>
      <c r="O52" s="13"/>
      <c r="P52" s="13"/>
    </row>
    <row r="53" spans="1:16" x14ac:dyDescent="0.2">
      <c r="A53" s="13"/>
      <c r="B53" s="13"/>
      <c r="C53" s="13"/>
      <c r="D53" s="13"/>
      <c r="E53" s="13"/>
      <c r="F53" s="13"/>
      <c r="G53" s="13"/>
      <c r="H53" s="13"/>
      <c r="I53" s="13">
        <v>0</v>
      </c>
      <c r="J53" s="13" t="str">
        <f>""</f>
        <v/>
      </c>
      <c r="K53" s="13" t="str">
        <f>""</f>
        <v/>
      </c>
      <c r="L53" s="13" t="s">
        <v>20</v>
      </c>
      <c r="M53" s="13" t="s">
        <v>19</v>
      </c>
      <c r="N53" s="13"/>
      <c r="O53" s="13"/>
      <c r="P53" s="13"/>
    </row>
    <row r="54" spans="1:16" x14ac:dyDescent="0.2">
      <c r="A54" s="13"/>
      <c r="B54" s="13"/>
      <c r="C54" s="13"/>
      <c r="D54" s="13"/>
      <c r="E54" s="13"/>
      <c r="F54" s="13"/>
      <c r="G54" s="13"/>
      <c r="H54" s="13"/>
      <c r="I54" s="13">
        <f t="shared" ref="I54:I62" si="9">I53+1</f>
        <v>1</v>
      </c>
      <c r="J54" s="13" t="s">
        <v>33</v>
      </c>
      <c r="K54" s="13" t="s">
        <v>32</v>
      </c>
      <c r="L54" s="13" t="s">
        <v>31</v>
      </c>
      <c r="M54" s="13" t="s">
        <v>30</v>
      </c>
      <c r="N54" s="13"/>
      <c r="O54" s="13"/>
      <c r="P54" s="13"/>
    </row>
    <row r="55" spans="1:16" x14ac:dyDescent="0.2">
      <c r="A55" s="13"/>
      <c r="B55" s="13"/>
      <c r="C55" s="13"/>
      <c r="D55" s="13"/>
      <c r="E55" s="13"/>
      <c r="F55" s="13"/>
      <c r="G55" s="13"/>
      <c r="H55" s="13"/>
      <c r="I55" s="13">
        <f t="shared" si="9"/>
        <v>2</v>
      </c>
      <c r="J55" s="13" t="s">
        <v>29</v>
      </c>
      <c r="K55" s="13" t="s">
        <v>28</v>
      </c>
      <c r="L55" s="13" t="s">
        <v>25</v>
      </c>
      <c r="M55" s="13" t="s">
        <v>24</v>
      </c>
      <c r="N55" s="13"/>
      <c r="O55" s="13"/>
      <c r="P55" s="13"/>
    </row>
    <row r="56" spans="1:16" x14ac:dyDescent="0.2">
      <c r="A56" s="13"/>
      <c r="B56" s="13"/>
      <c r="C56" s="13"/>
      <c r="D56" s="13"/>
      <c r="E56" s="13"/>
      <c r="F56" s="13"/>
      <c r="G56" s="13"/>
      <c r="H56" s="13"/>
      <c r="I56" s="13">
        <f t="shared" si="9"/>
        <v>3</v>
      </c>
      <c r="J56" s="13" t="s">
        <v>27</v>
      </c>
      <c r="K56" s="13" t="s">
        <v>26</v>
      </c>
      <c r="L56" s="13" t="s">
        <v>25</v>
      </c>
      <c r="M56" s="13" t="s">
        <v>24</v>
      </c>
      <c r="N56" s="13"/>
      <c r="O56" s="13"/>
      <c r="P56" s="13"/>
    </row>
    <row r="57" spans="1:16" x14ac:dyDescent="0.2">
      <c r="A57" s="13"/>
      <c r="B57" s="13"/>
      <c r="C57" s="13"/>
      <c r="D57" s="13"/>
      <c r="E57" s="13"/>
      <c r="F57" s="13"/>
      <c r="G57" s="13"/>
      <c r="H57" s="13"/>
      <c r="I57" s="13">
        <f t="shared" si="9"/>
        <v>4</v>
      </c>
      <c r="J57" s="13" t="s">
        <v>27</v>
      </c>
      <c r="K57" s="13" t="s">
        <v>26</v>
      </c>
      <c r="L57" s="13" t="s">
        <v>25</v>
      </c>
      <c r="M57" s="13" t="s">
        <v>24</v>
      </c>
      <c r="N57" s="13"/>
      <c r="O57" s="13"/>
      <c r="P57" s="13"/>
    </row>
    <row r="58" spans="1:16" ht="15.75" x14ac:dyDescent="0.25">
      <c r="A58" s="15" t="s">
        <v>63</v>
      </c>
      <c r="B58" s="13"/>
      <c r="C58" s="16">
        <f>ROUND(Arkusz1!D20,2)</f>
        <v>0</v>
      </c>
      <c r="D58" s="17"/>
      <c r="E58" s="13"/>
      <c r="F58" s="13"/>
      <c r="G58" s="13"/>
      <c r="H58" s="13"/>
      <c r="I58" s="13">
        <f t="shared" si="9"/>
        <v>5</v>
      </c>
      <c r="J58" s="13" t="s">
        <v>22</v>
      </c>
      <c r="K58" s="13" t="s">
        <v>21</v>
      </c>
      <c r="L58" s="13" t="s">
        <v>20</v>
      </c>
      <c r="M58" s="13" t="s">
        <v>19</v>
      </c>
      <c r="N58" s="13"/>
      <c r="O58" s="13"/>
      <c r="P58" s="13"/>
    </row>
    <row r="59" spans="1:16" x14ac:dyDescent="0.2">
      <c r="A59" s="13"/>
      <c r="B59" s="13"/>
      <c r="C59" s="13"/>
      <c r="D59" s="13"/>
      <c r="E59" s="13"/>
      <c r="F59" s="13"/>
      <c r="G59" s="13"/>
      <c r="H59" s="13"/>
      <c r="I59" s="13">
        <f t="shared" si="9"/>
        <v>6</v>
      </c>
      <c r="J59" s="13" t="s">
        <v>22</v>
      </c>
      <c r="K59" s="13" t="s">
        <v>21</v>
      </c>
      <c r="L59" s="13" t="s">
        <v>20</v>
      </c>
      <c r="M59" s="13" t="s">
        <v>19</v>
      </c>
      <c r="N59" s="13"/>
      <c r="O59" s="13"/>
      <c r="P59" s="13"/>
    </row>
    <row r="60" spans="1:16" x14ac:dyDescent="0.2">
      <c r="A60" s="13"/>
      <c r="B60" s="13" t="s">
        <v>23</v>
      </c>
      <c r="C60" s="13">
        <f>ROUND(100*(C58-C40),0)</f>
        <v>0</v>
      </c>
      <c r="D60" s="13"/>
      <c r="E60" s="13"/>
      <c r="F60" s="18"/>
      <c r="G60" s="13"/>
      <c r="H60" s="13"/>
      <c r="I60" s="13">
        <f t="shared" si="9"/>
        <v>7</v>
      </c>
      <c r="J60" s="13" t="s">
        <v>22</v>
      </c>
      <c r="K60" s="13" t="s">
        <v>21</v>
      </c>
      <c r="L60" s="13" t="s">
        <v>20</v>
      </c>
      <c r="M60" s="13" t="s">
        <v>19</v>
      </c>
      <c r="N60" s="13"/>
      <c r="O60" s="13"/>
      <c r="P60" s="13"/>
    </row>
    <row r="61" spans="1:16" x14ac:dyDescent="0.2">
      <c r="A61" s="13"/>
      <c r="B61" s="13"/>
      <c r="C61" s="13">
        <f>TRUNC(C60/10)</f>
        <v>0</v>
      </c>
      <c r="D61" s="13" t="str">
        <f>IF(C61&lt;&gt;1,VLOOKUP(C61,$I$40:$M$49,4)&amp;VLOOKUP(C61,$I$53:$M$62,2)&amp;" ",IF(C62=0,J54,""))</f>
        <v xml:space="preserve"> </v>
      </c>
      <c r="E61" s="13"/>
      <c r="F61" s="18"/>
      <c r="G61" s="13"/>
      <c r="H61" s="13"/>
      <c r="I61" s="13">
        <f t="shared" si="9"/>
        <v>8</v>
      </c>
      <c r="J61" s="13" t="s">
        <v>22</v>
      </c>
      <c r="K61" s="13" t="s">
        <v>21</v>
      </c>
      <c r="L61" s="13" t="s">
        <v>20</v>
      </c>
      <c r="M61" s="13" t="s">
        <v>19</v>
      </c>
      <c r="N61" s="13"/>
      <c r="O61" s="13"/>
      <c r="P61" s="13"/>
    </row>
    <row r="62" spans="1:16" x14ac:dyDescent="0.2">
      <c r="A62" s="13"/>
      <c r="B62" s="13"/>
      <c r="C62" s="13">
        <f>ROUND(C60-C61*10,0)</f>
        <v>0</v>
      </c>
      <c r="D62" s="13" t="str">
        <f>IF(C61&lt;&gt;1,VLOOKUP(C62,$I$40:$M$49,2),IF(C62&lt;&gt;0,VLOOKUP(C62,$I$53:$M$62,3)&amp;$K$2,""))</f>
        <v/>
      </c>
      <c r="E62" s="13"/>
      <c r="F62" s="18"/>
      <c r="G62" s="13"/>
      <c r="H62" s="13"/>
      <c r="I62" s="13">
        <f t="shared" si="9"/>
        <v>9</v>
      </c>
      <c r="J62" s="13" t="s">
        <v>22</v>
      </c>
      <c r="K62" s="13" t="s">
        <v>21</v>
      </c>
      <c r="L62" s="13" t="s">
        <v>20</v>
      </c>
      <c r="M62" s="13" t="s">
        <v>19</v>
      </c>
      <c r="N62" s="13"/>
      <c r="O62" s="13"/>
      <c r="P62" s="13"/>
    </row>
    <row r="63" spans="1:16" x14ac:dyDescent="0.2">
      <c r="A63" s="13"/>
      <c r="B63" s="18"/>
      <c r="C63" s="18"/>
      <c r="D63" s="13" t="str">
        <f>TRIM(D61&amp;D62)</f>
        <v/>
      </c>
      <c r="E63" s="13" t="str">
        <f>IF(LEN(D63)&gt;0,D63,"zero")&amp;" "&amp;B67</f>
        <v>zero gr</v>
      </c>
      <c r="F63" s="18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x14ac:dyDescent="0.2">
      <c r="A66" s="13"/>
      <c r="B66" s="13" t="s">
        <v>18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x14ac:dyDescent="0.2">
      <c r="A67" s="13"/>
      <c r="B67" s="13" t="s">
        <v>17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 t="str">
        <f>TRIM(G47&amp;G44&amp;G41&amp;B66&amp;", "&amp;E63)</f>
        <v>zero zł, zero gr</v>
      </c>
      <c r="N68" s="13"/>
      <c r="O68" s="13"/>
      <c r="P68" s="13"/>
    </row>
    <row r="69" spans="1:16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5.75" x14ac:dyDescent="0.25">
      <c r="A73" s="13"/>
      <c r="B73" s="19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</sheetData>
  <sheetProtection algorithmName="SHA-512" hashValue="7N9vGRwQBO4GodqLsAi3F0YuqsDgd/AzIN1S7Tq6JwEDkbAhJR/OIyvOaHb/gfAPnHCITtjlwlcMe4TcDj+nmw==" saltValue="cZ3XjVBqJMyx1Pii+/wXXQ==" spinCount="100000" sheet="1"/>
  <pageMargins left="0.5" right="0.5" top="0.5" bottom="0.5" header="0.5" footer="0.5"/>
  <pageSetup paperSize="9" scale="87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slownie</vt:lpstr>
      <vt:lpstr>lista1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MonikaR</dc:creator>
  <cp:lastModifiedBy>Ania</cp:lastModifiedBy>
  <dcterms:created xsi:type="dcterms:W3CDTF">2020-01-27T07:21:40Z</dcterms:created>
  <dcterms:modified xsi:type="dcterms:W3CDTF">2020-01-27T13:49:41Z</dcterms:modified>
</cp:coreProperties>
</file>